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7\Desktop\"/>
    </mc:Choice>
  </mc:AlternateContent>
  <xr:revisionPtr revIDLastSave="0" documentId="13_ncr:1_{169A79AB-F4B2-4D88-9ADC-DC323E74C47D}" xr6:coauthVersionLast="47" xr6:coauthVersionMax="47" xr10:uidLastSave="{00000000-0000-0000-0000-000000000000}"/>
  <bookViews>
    <workbookView xWindow="0" yWindow="90" windowWidth="20100" windowHeight="10170" xr2:uid="{CC6758C8-71A5-4AC8-A0AA-A19A10A91468}"/>
  </bookViews>
  <sheets>
    <sheet name="多床室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" i="2" l="1"/>
  <c r="Q23" i="2"/>
  <c r="T22" i="2"/>
  <c r="Q22" i="2"/>
  <c r="T21" i="2"/>
  <c r="Q21" i="2"/>
  <c r="U21" i="2" s="1"/>
  <c r="T20" i="2"/>
  <c r="Q20" i="2"/>
  <c r="T19" i="2"/>
  <c r="Q19" i="2"/>
  <c r="T18" i="2"/>
  <c r="U18" i="2" s="1"/>
  <c r="Q15" i="2"/>
  <c r="R14" i="2"/>
  <c r="T14" i="2" s="1"/>
  <c r="Q14" i="2"/>
  <c r="U14" i="2" s="1"/>
  <c r="N14" i="2"/>
  <c r="S5" i="2" s="1"/>
  <c r="S7" i="2" s="1"/>
  <c r="T13" i="2"/>
  <c r="Q13" i="2"/>
  <c r="N13" i="2"/>
  <c r="T12" i="2"/>
  <c r="Q12" i="2"/>
  <c r="U12" i="2" s="1"/>
  <c r="T11" i="2"/>
  <c r="Q11" i="2"/>
  <c r="T10" i="2"/>
  <c r="U10" i="2" s="1"/>
  <c r="N10" i="2"/>
  <c r="S4" i="2" s="1"/>
  <c r="T4" i="2" s="1"/>
  <c r="N9" i="2"/>
  <c r="K9" i="2"/>
  <c r="K10" i="2" s="1"/>
  <c r="K13" i="2" s="1"/>
  <c r="J9" i="2"/>
  <c r="J10" i="2" s="1"/>
  <c r="J13" i="2" s="1"/>
  <c r="I9" i="2"/>
  <c r="I10" i="2" s="1"/>
  <c r="I13" i="2" s="1"/>
  <c r="R7" i="2"/>
  <c r="Q7" i="2"/>
  <c r="Q6" i="2"/>
  <c r="N6" i="2"/>
  <c r="S3" i="2" s="1"/>
  <c r="N5" i="2"/>
  <c r="R3" i="2" s="1"/>
  <c r="Q3" i="2"/>
  <c r="Q4" i="2" s="1"/>
  <c r="N2" i="2"/>
  <c r="S2" i="2" s="1"/>
  <c r="N1" i="2"/>
  <c r="R2" i="2" s="1"/>
  <c r="U23" i="2" l="1"/>
  <c r="N7" i="2"/>
  <c r="N15" i="2"/>
  <c r="U13" i="2"/>
  <c r="U22" i="2"/>
  <c r="N3" i="2"/>
  <c r="S6" i="2"/>
  <c r="T6" i="2" s="1"/>
  <c r="U19" i="2"/>
  <c r="R15" i="2"/>
  <c r="T15" i="2" s="1"/>
  <c r="U15" i="2" s="1"/>
  <c r="U11" i="2"/>
  <c r="U20" i="2"/>
  <c r="J14" i="2"/>
  <c r="J15" i="2"/>
  <c r="J16" i="2"/>
  <c r="T2" i="2"/>
  <c r="U2" i="2" s="1"/>
  <c r="T7" i="2"/>
  <c r="U7" i="2" s="1"/>
  <c r="U4" i="2"/>
  <c r="Q5" i="2"/>
  <c r="K14" i="2"/>
  <c r="K15" i="2"/>
  <c r="K16" i="2"/>
  <c r="I14" i="2"/>
  <c r="I15" i="2"/>
  <c r="I16" i="2"/>
  <c r="U6" i="2"/>
  <c r="T3" i="2"/>
  <c r="N11" i="2"/>
  <c r="U3" i="2"/>
  <c r="T5" i="2"/>
  <c r="K17" i="2" l="1"/>
  <c r="K18" i="2" s="1"/>
  <c r="K19" i="2" s="1"/>
  <c r="K20" i="2" s="1"/>
  <c r="J17" i="2"/>
  <c r="J18" i="2" s="1"/>
  <c r="J19" i="2" s="1"/>
  <c r="J20" i="2" s="1"/>
  <c r="I17" i="2"/>
  <c r="I18" i="2" s="1"/>
  <c r="I19" i="2" s="1"/>
  <c r="I20" i="2" s="1"/>
  <c r="U5" i="2"/>
</calcChain>
</file>

<file path=xl/sharedStrings.xml><?xml version="1.0" encoding="utf-8"?>
<sst xmlns="http://schemas.openxmlformats.org/spreadsheetml/2006/main" count="96" uniqueCount="41">
  <si>
    <t>介護３</t>
    <rPh sb="0" eb="2">
      <t>カイゴ</t>
    </rPh>
    <phoneticPr fontId="5"/>
  </si>
  <si>
    <t>介護4</t>
    <rPh sb="0" eb="2">
      <t>カイゴ</t>
    </rPh>
    <phoneticPr fontId="5"/>
  </si>
  <si>
    <t>介護5</t>
    <rPh sb="0" eb="2">
      <t>カイゴ</t>
    </rPh>
    <phoneticPr fontId="5"/>
  </si>
  <si>
    <t>介護3</t>
    <rPh sb="0" eb="2">
      <t>カイゴ</t>
    </rPh>
    <phoneticPr fontId="5"/>
  </si>
  <si>
    <t>食費</t>
    <rPh sb="0" eb="2">
      <t>ショクヒ</t>
    </rPh>
    <phoneticPr fontId="5"/>
  </si>
  <si>
    <t>部屋代</t>
    <rPh sb="0" eb="3">
      <t>ヘヤダイ</t>
    </rPh>
    <phoneticPr fontId="5"/>
  </si>
  <si>
    <t>食費＋部屋代</t>
    <rPh sb="0" eb="2">
      <t>ショクヒ</t>
    </rPh>
    <rPh sb="3" eb="6">
      <t>ヘヤダイ</t>
    </rPh>
    <phoneticPr fontId="5"/>
  </si>
  <si>
    <t>お支払額</t>
    <rPh sb="1" eb="4">
      <t>シハライガク</t>
    </rPh>
    <phoneticPr fontId="5"/>
  </si>
  <si>
    <t>第２段階</t>
    <rPh sb="0" eb="1">
      <t>ダイ</t>
    </rPh>
    <rPh sb="2" eb="4">
      <t>ダンカイ</t>
    </rPh>
    <phoneticPr fontId="5"/>
  </si>
  <si>
    <t>夜間職員配置加算Ⅱ2</t>
    <rPh sb="0" eb="4">
      <t>ヤカンショクイン</t>
    </rPh>
    <rPh sb="4" eb="8">
      <t>ハイチカサン</t>
    </rPh>
    <phoneticPr fontId="5"/>
  </si>
  <si>
    <t>第3段階①</t>
    <rPh sb="0" eb="1">
      <t>ダイ</t>
    </rPh>
    <rPh sb="2" eb="4">
      <t>ダンカイ</t>
    </rPh>
    <phoneticPr fontId="5"/>
  </si>
  <si>
    <t>介護サービス費</t>
    <rPh sb="0" eb="2">
      <t>カイゴ</t>
    </rPh>
    <rPh sb="6" eb="7">
      <t>ヒ</t>
    </rPh>
    <phoneticPr fontId="5"/>
  </si>
  <si>
    <t>お部屋代</t>
    <rPh sb="1" eb="4">
      <t>ヘヤダイ</t>
    </rPh>
    <phoneticPr fontId="5"/>
  </si>
  <si>
    <t>日常生活継続支援加算2</t>
    <rPh sb="0" eb="4">
      <t>ニチジョウセイカツ</t>
    </rPh>
    <rPh sb="4" eb="10">
      <t>ケイゾクシエンカサン</t>
    </rPh>
    <phoneticPr fontId="5"/>
  </si>
  <si>
    <t>第3段階②</t>
    <rPh sb="0" eb="1">
      <t>ダイ</t>
    </rPh>
    <rPh sb="2" eb="4">
      <t>ダンカイ</t>
    </rPh>
    <phoneticPr fontId="5"/>
  </si>
  <si>
    <t>看護体制加算Ⅰ2</t>
    <rPh sb="0" eb="6">
      <t>カンゴタイセイカサン</t>
    </rPh>
    <phoneticPr fontId="5"/>
  </si>
  <si>
    <t>第4段階</t>
    <rPh sb="0" eb="1">
      <t>ダイ</t>
    </rPh>
    <rPh sb="2" eb="4">
      <t>ダンカイ</t>
    </rPh>
    <phoneticPr fontId="5"/>
  </si>
  <si>
    <t>看護体制加算Ⅱ2</t>
    <rPh sb="0" eb="6">
      <t>カンゴタイセイカサン</t>
    </rPh>
    <phoneticPr fontId="5"/>
  </si>
  <si>
    <t>２割</t>
    <rPh sb="1" eb="2">
      <t>ワリ</t>
    </rPh>
    <phoneticPr fontId="5"/>
  </si>
  <si>
    <t>個別機能訓練加算1</t>
    <rPh sb="0" eb="8">
      <t>コベツキノウクンレンカサン</t>
    </rPh>
    <phoneticPr fontId="5"/>
  </si>
  <si>
    <t>３割</t>
    <rPh sb="1" eb="2">
      <t>ワリ</t>
    </rPh>
    <phoneticPr fontId="5"/>
  </si>
  <si>
    <t>栄養マネジメント強化加算</t>
    <rPh sb="0" eb="2">
      <t>エイヨウ</t>
    </rPh>
    <rPh sb="8" eb="12">
      <t>キョウカカサン</t>
    </rPh>
    <phoneticPr fontId="5"/>
  </si>
  <si>
    <t>×30</t>
    <phoneticPr fontId="5"/>
  </si>
  <si>
    <t>個別機能訓練加算2</t>
    <rPh sb="0" eb="8">
      <t>コベツキノウクンレンカサン</t>
    </rPh>
    <phoneticPr fontId="5"/>
  </si>
  <si>
    <t>科学的介護推進体制加算</t>
    <rPh sb="0" eb="3">
      <t>カガクテキ</t>
    </rPh>
    <rPh sb="3" eb="11">
      <t>カイゴスイシンタイセイカサン</t>
    </rPh>
    <phoneticPr fontId="5"/>
  </si>
  <si>
    <t>×0.083　処遇改善</t>
    <rPh sb="7" eb="11">
      <t>ショグウカイゼン</t>
    </rPh>
    <phoneticPr fontId="5"/>
  </si>
  <si>
    <t>×0.027　特定処遇</t>
    <rPh sb="7" eb="11">
      <t>トクテイショグウ</t>
    </rPh>
    <phoneticPr fontId="5"/>
  </si>
  <si>
    <t>×10.68</t>
    <phoneticPr fontId="5"/>
  </si>
  <si>
    <t>×0.9</t>
    <phoneticPr fontId="5"/>
  </si>
  <si>
    <t>30日概算になります。（29日の月は少し安く、31日の月は少し高くなります）</t>
  </si>
  <si>
    <t>※含まれるもの</t>
  </si>
  <si>
    <t>食費　居室代　</t>
  </si>
  <si>
    <t>基本サービス費（おむつ代含む）</t>
  </si>
  <si>
    <t>　※含まれないもの</t>
  </si>
  <si>
    <t>　医療費・薬代　理美容代　その他実費となるもの</t>
  </si>
  <si>
    <t>×0.016　ﾍﾞｰｽｱｯﾌﾟ</t>
    <phoneticPr fontId="3"/>
  </si>
  <si>
    <t>介護老人福祉施設幕張あじさい苑</t>
    <rPh sb="8" eb="10">
      <t>マクハリ</t>
    </rPh>
    <rPh sb="14" eb="15">
      <t>エン</t>
    </rPh>
    <phoneticPr fontId="3"/>
  </si>
  <si>
    <t>家電持ち込みによる電気代は一点につき１日３０円</t>
    <rPh sb="0" eb="2">
      <t>カデン</t>
    </rPh>
    <rPh sb="2" eb="3">
      <t>モ</t>
    </rPh>
    <rPh sb="4" eb="5">
      <t>コ</t>
    </rPh>
    <rPh sb="9" eb="11">
      <t>デンキ</t>
    </rPh>
    <rPh sb="11" eb="12">
      <t>ダイ</t>
    </rPh>
    <rPh sb="13" eb="15">
      <t>イッテン</t>
    </rPh>
    <rPh sb="19" eb="20">
      <t>ヒ</t>
    </rPh>
    <rPh sb="22" eb="23">
      <t>エン</t>
    </rPh>
    <phoneticPr fontId="3"/>
  </si>
  <si>
    <t>多床室施設サービス利用料金表</t>
    <rPh sb="0" eb="3">
      <t>タショウシツ</t>
    </rPh>
    <phoneticPr fontId="3"/>
  </si>
  <si>
    <t>1割</t>
    <rPh sb="1" eb="2">
      <t>ワリ</t>
    </rPh>
    <phoneticPr fontId="3"/>
  </si>
  <si>
    <t>R8.1.1～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</si>
</sst>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rgb="FF1B202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5" xfId="1" applyFont="1" applyBorder="1" applyAlignment="1">
      <alignment horizontal="right" vertical="center"/>
    </xf>
    <xf numFmtId="38" fontId="7" fillId="4" borderId="6" xfId="0" applyNumberFormat="1" applyFont="1" applyFill="1" applyBorder="1" applyAlignment="1">
      <alignment horizontal="right" vertical="center"/>
    </xf>
    <xf numFmtId="0" fontId="8" fillId="0" borderId="7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38" fontId="7" fillId="4" borderId="11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8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38" fontId="7" fillId="0" borderId="5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8" fontId="7" fillId="0" borderId="5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38" fontId="7" fillId="0" borderId="20" xfId="1" applyFont="1" applyBorder="1" applyAlignment="1">
      <alignment horizontal="center" vertical="center"/>
    </xf>
    <xf numFmtId="38" fontId="7" fillId="0" borderId="21" xfId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09F27-4438-4157-AB3F-ABBCD8B7C408}">
  <dimension ref="A1:U40"/>
  <sheetViews>
    <sheetView tabSelected="1" zoomScaleNormal="100" workbookViewId="0">
      <selection activeCell="E36" sqref="E36"/>
    </sheetView>
  </sheetViews>
  <sheetFormatPr defaultRowHeight="18.75" x14ac:dyDescent="0.4"/>
  <cols>
    <col min="1" max="1" width="7.5" bestFit="1" customWidth="1"/>
    <col min="2" max="2" width="17.125" bestFit="1" customWidth="1"/>
    <col min="3" max="3" width="23.875" bestFit="1" customWidth="1"/>
    <col min="4" max="5" width="14.75" bestFit="1" customWidth="1"/>
    <col min="6" max="6" width="17.25" bestFit="1" customWidth="1"/>
    <col min="8" max="8" width="25.5" bestFit="1" customWidth="1"/>
    <col min="16" max="16" width="10" bestFit="1" customWidth="1"/>
    <col min="20" max="20" width="13" bestFit="1" customWidth="1"/>
    <col min="24" max="24" width="17.125" bestFit="1" customWidth="1"/>
    <col min="25" max="25" width="23.875" bestFit="1" customWidth="1"/>
    <col min="26" max="27" width="14.75" bestFit="1" customWidth="1"/>
    <col min="28" max="28" width="17.25" bestFit="1" customWidth="1"/>
  </cols>
  <sheetData>
    <row r="1" spans="1:21" ht="28.5" customHeight="1" x14ac:dyDescent="0.4">
      <c r="A1" s="25" t="s">
        <v>36</v>
      </c>
      <c r="B1" s="25"/>
      <c r="C1" s="25"/>
      <c r="D1" s="25"/>
      <c r="E1" s="25"/>
      <c r="F1" s="25"/>
      <c r="I1" s="1" t="s">
        <v>0</v>
      </c>
      <c r="J1" s="1" t="s">
        <v>1</v>
      </c>
      <c r="K1" s="1" t="s">
        <v>2</v>
      </c>
      <c r="M1">
        <v>390</v>
      </c>
      <c r="N1">
        <f>SUM(M1*30)</f>
        <v>11700</v>
      </c>
      <c r="P1" s="1" t="s">
        <v>3</v>
      </c>
      <c r="R1" s="1" t="s">
        <v>4</v>
      </c>
      <c r="S1" s="1" t="s">
        <v>5</v>
      </c>
      <c r="T1" s="1" t="s">
        <v>6</v>
      </c>
      <c r="U1" s="1" t="s">
        <v>7</v>
      </c>
    </row>
    <row r="2" spans="1:21" ht="28.5" customHeight="1" x14ac:dyDescent="0.4">
      <c r="A2" s="25" t="s">
        <v>38</v>
      </c>
      <c r="B2" s="25"/>
      <c r="C2" s="25"/>
      <c r="D2" s="25"/>
      <c r="E2" s="25"/>
      <c r="F2" s="25"/>
      <c r="I2">
        <v>793</v>
      </c>
      <c r="J2">
        <v>862</v>
      </c>
      <c r="K2">
        <v>929</v>
      </c>
      <c r="M2">
        <v>820</v>
      </c>
      <c r="N2">
        <f>SUM(M2*30)</f>
        <v>24600</v>
      </c>
      <c r="P2" s="1" t="s">
        <v>8</v>
      </c>
      <c r="Q2" s="2">
        <v>32300</v>
      </c>
      <c r="R2" s="2">
        <f>N1</f>
        <v>11700</v>
      </c>
      <c r="S2" s="2">
        <f>N2</f>
        <v>24600</v>
      </c>
      <c r="T2" s="3">
        <f>SUM(R2:S2)</f>
        <v>36300</v>
      </c>
      <c r="U2" s="3">
        <f>SUM(Q2,T2)</f>
        <v>68600</v>
      </c>
    </row>
    <row r="3" spans="1:21" ht="19.5" thickBot="1" x14ac:dyDescent="0.45">
      <c r="H3" s="1" t="s">
        <v>9</v>
      </c>
      <c r="I3">
        <v>18</v>
      </c>
      <c r="J3">
        <v>18</v>
      </c>
      <c r="K3">
        <v>18</v>
      </c>
      <c r="N3" s="2">
        <f>SUM(N1:N2)</f>
        <v>36300</v>
      </c>
      <c r="P3" s="1" t="s">
        <v>10</v>
      </c>
      <c r="Q3" s="2">
        <f>Q2</f>
        <v>32300</v>
      </c>
      <c r="R3" s="2">
        <f>N5</f>
        <v>19500</v>
      </c>
      <c r="S3" s="2">
        <f>N6</f>
        <v>39300</v>
      </c>
      <c r="T3" s="3">
        <f t="shared" ref="T3:T7" si="0">SUM(R3:S3)</f>
        <v>58800</v>
      </c>
      <c r="U3" s="3">
        <f t="shared" ref="U3:U7" si="1">SUM(Q3,T3)</f>
        <v>91100</v>
      </c>
    </row>
    <row r="4" spans="1:21" ht="21" x14ac:dyDescent="0.4">
      <c r="A4" s="26" t="s">
        <v>3</v>
      </c>
      <c r="B4" s="27"/>
      <c r="C4" s="4" t="s">
        <v>11</v>
      </c>
      <c r="D4" s="4" t="s">
        <v>4</v>
      </c>
      <c r="E4" s="4" t="s">
        <v>12</v>
      </c>
      <c r="F4" s="5" t="s">
        <v>7</v>
      </c>
      <c r="H4" s="1" t="s">
        <v>13</v>
      </c>
      <c r="I4">
        <v>46</v>
      </c>
      <c r="J4">
        <v>46</v>
      </c>
      <c r="K4">
        <v>46</v>
      </c>
      <c r="P4" s="1" t="s">
        <v>14</v>
      </c>
      <c r="Q4" s="2">
        <f>Q3</f>
        <v>32300</v>
      </c>
      <c r="R4" s="2">
        <v>40800</v>
      </c>
      <c r="S4" s="2">
        <f>N10</f>
        <v>39300</v>
      </c>
      <c r="T4" s="3">
        <f t="shared" si="0"/>
        <v>80100</v>
      </c>
      <c r="U4" s="3">
        <f t="shared" si="1"/>
        <v>112400</v>
      </c>
    </row>
    <row r="5" spans="1:21" ht="21" x14ac:dyDescent="0.4">
      <c r="A5" s="32" t="s">
        <v>39</v>
      </c>
      <c r="B5" s="7" t="s">
        <v>8</v>
      </c>
      <c r="C5" s="35">
        <v>23460</v>
      </c>
      <c r="D5" s="8">
        <v>13800</v>
      </c>
      <c r="E5" s="34">
        <v>12900</v>
      </c>
      <c r="F5" s="9">
        <v>50160</v>
      </c>
      <c r="H5" s="1" t="s">
        <v>15</v>
      </c>
      <c r="I5">
        <v>4</v>
      </c>
      <c r="J5">
        <v>4</v>
      </c>
      <c r="K5">
        <v>4</v>
      </c>
      <c r="M5">
        <v>650</v>
      </c>
      <c r="N5">
        <f>SUM(M5*30)</f>
        <v>19500</v>
      </c>
      <c r="P5" s="1" t="s">
        <v>16</v>
      </c>
      <c r="Q5" s="2">
        <f>Q4</f>
        <v>32300</v>
      </c>
      <c r="R5" s="2">
        <v>49500</v>
      </c>
      <c r="S5" s="2">
        <f>N14</f>
        <v>81000</v>
      </c>
      <c r="T5" s="3">
        <f t="shared" si="0"/>
        <v>130500</v>
      </c>
      <c r="U5" s="3">
        <f t="shared" si="1"/>
        <v>162800</v>
      </c>
    </row>
    <row r="6" spans="1:21" ht="21" x14ac:dyDescent="0.4">
      <c r="A6" s="32"/>
      <c r="B6" s="7" t="s">
        <v>10</v>
      </c>
      <c r="C6" s="35"/>
      <c r="D6" s="8">
        <v>21600</v>
      </c>
      <c r="E6" s="35"/>
      <c r="F6" s="9">
        <v>57960</v>
      </c>
      <c r="H6" s="1" t="s">
        <v>17</v>
      </c>
      <c r="I6">
        <v>8</v>
      </c>
      <c r="J6">
        <v>8</v>
      </c>
      <c r="K6">
        <v>8</v>
      </c>
      <c r="M6">
        <v>1310</v>
      </c>
      <c r="N6">
        <f>SUM(M6*30)</f>
        <v>39300</v>
      </c>
      <c r="P6" s="1" t="s">
        <v>18</v>
      </c>
      <c r="Q6" s="2">
        <f>SUM(Q2)*2</f>
        <v>64600</v>
      </c>
      <c r="R6" s="2">
        <v>49500</v>
      </c>
      <c r="S6" s="2">
        <f>S5</f>
        <v>81000</v>
      </c>
      <c r="T6" s="3">
        <f t="shared" si="0"/>
        <v>130500</v>
      </c>
      <c r="U6" s="3">
        <f t="shared" si="1"/>
        <v>195100</v>
      </c>
    </row>
    <row r="7" spans="1:21" ht="21" x14ac:dyDescent="0.4">
      <c r="A7" s="32"/>
      <c r="B7" s="7" t="s">
        <v>14</v>
      </c>
      <c r="C7" s="35"/>
      <c r="D7" s="8">
        <v>42900</v>
      </c>
      <c r="E7" s="36"/>
      <c r="F7" s="9">
        <v>79260</v>
      </c>
      <c r="H7" s="1" t="s">
        <v>19</v>
      </c>
      <c r="I7">
        <v>12</v>
      </c>
      <c r="J7">
        <v>12</v>
      </c>
      <c r="K7">
        <v>12</v>
      </c>
      <c r="N7" s="2">
        <f>SUM(N5:N6)</f>
        <v>58800</v>
      </c>
      <c r="P7" s="1" t="s">
        <v>20</v>
      </c>
      <c r="Q7" s="2">
        <f>SUM(Q2)*3</f>
        <v>96900</v>
      </c>
      <c r="R7" s="2">
        <f>R6</f>
        <v>49500</v>
      </c>
      <c r="S7" s="2">
        <f>S5</f>
        <v>81000</v>
      </c>
      <c r="T7" s="3">
        <f t="shared" si="0"/>
        <v>130500</v>
      </c>
      <c r="U7" s="3">
        <f t="shared" si="1"/>
        <v>227400</v>
      </c>
    </row>
    <row r="8" spans="1:21" ht="21" x14ac:dyDescent="0.4">
      <c r="A8" s="33"/>
      <c r="B8" s="7" t="s">
        <v>16</v>
      </c>
      <c r="C8" s="36"/>
      <c r="D8" s="28">
        <v>54000</v>
      </c>
      <c r="E8" s="28">
        <v>28500</v>
      </c>
      <c r="F8" s="9">
        <v>105960</v>
      </c>
      <c r="H8" s="1" t="s">
        <v>21</v>
      </c>
      <c r="I8">
        <v>11</v>
      </c>
      <c r="J8">
        <v>11</v>
      </c>
      <c r="K8">
        <v>11</v>
      </c>
    </row>
    <row r="9" spans="1:21" ht="30" x14ac:dyDescent="0.4">
      <c r="A9" s="6" t="s">
        <v>18</v>
      </c>
      <c r="B9" s="10"/>
      <c r="C9" s="23">
        <v>46920</v>
      </c>
      <c r="D9" s="28"/>
      <c r="E9" s="28"/>
      <c r="F9" s="9">
        <v>129420</v>
      </c>
      <c r="I9" s="1">
        <f>SUM(I2:I8)</f>
        <v>892</v>
      </c>
      <c r="J9" s="1">
        <f>SUM(J2:J8)</f>
        <v>961</v>
      </c>
      <c r="K9" s="1">
        <f>SUM(K2:K8)</f>
        <v>1028</v>
      </c>
      <c r="M9">
        <v>1360</v>
      </c>
      <c r="N9">
        <f>SUM(M9*30)</f>
        <v>40800</v>
      </c>
      <c r="P9" s="1" t="s">
        <v>1</v>
      </c>
      <c r="R9" s="1" t="s">
        <v>4</v>
      </c>
      <c r="S9" s="1" t="s">
        <v>5</v>
      </c>
      <c r="T9" s="1" t="s">
        <v>6</v>
      </c>
      <c r="U9" s="1" t="s">
        <v>7</v>
      </c>
    </row>
    <row r="10" spans="1:21" ht="30.75" thickBot="1" x14ac:dyDescent="0.45">
      <c r="A10" s="11" t="s">
        <v>20</v>
      </c>
      <c r="B10" s="12"/>
      <c r="C10" s="24">
        <v>70380</v>
      </c>
      <c r="D10" s="29"/>
      <c r="E10" s="29"/>
      <c r="F10" s="13">
        <v>152880</v>
      </c>
      <c r="H10" s="1" t="s">
        <v>22</v>
      </c>
      <c r="I10" s="1">
        <f>SUM(I9*30)</f>
        <v>26760</v>
      </c>
      <c r="J10" s="1">
        <f t="shared" ref="J10:K10" si="2">SUM(J9*30)</f>
        <v>28830</v>
      </c>
      <c r="K10" s="1">
        <f t="shared" si="2"/>
        <v>30840</v>
      </c>
      <c r="M10">
        <v>1310</v>
      </c>
      <c r="N10">
        <f>SUM(M10*30)</f>
        <v>39300</v>
      </c>
      <c r="P10" s="1" t="s">
        <v>8</v>
      </c>
      <c r="Q10" s="2">
        <v>34800</v>
      </c>
      <c r="R10" s="2">
        <v>11700</v>
      </c>
      <c r="S10" s="2">
        <v>24600</v>
      </c>
      <c r="T10" s="3">
        <f>SUM(R10:S10)</f>
        <v>36300</v>
      </c>
      <c r="U10" s="3">
        <f>SUM(Q10,T10)</f>
        <v>71100</v>
      </c>
    </row>
    <row r="11" spans="1:21" ht="30.75" thickBot="1" x14ac:dyDescent="0.45">
      <c r="A11" s="14"/>
      <c r="B11" s="15"/>
      <c r="C11" s="15"/>
      <c r="D11" s="15"/>
      <c r="E11" s="15"/>
      <c r="F11" s="15"/>
      <c r="H11" s="1" t="s">
        <v>23</v>
      </c>
      <c r="I11" s="1">
        <v>20</v>
      </c>
      <c r="J11" s="1">
        <v>20</v>
      </c>
      <c r="K11" s="1">
        <v>20</v>
      </c>
      <c r="N11" s="2">
        <f>SUM(N9:N10)</f>
        <v>80100</v>
      </c>
      <c r="P11" s="1" t="s">
        <v>10</v>
      </c>
      <c r="Q11" s="2">
        <f>Q10</f>
        <v>34800</v>
      </c>
      <c r="R11" s="2">
        <v>19500</v>
      </c>
      <c r="S11" s="2">
        <v>39300</v>
      </c>
      <c r="T11" s="3">
        <f t="shared" ref="T11:T15" si="3">SUM(R11:S11)</f>
        <v>58800</v>
      </c>
      <c r="U11" s="3">
        <f t="shared" ref="U11:U15" si="4">SUM(Q11,T11)</f>
        <v>93600</v>
      </c>
    </row>
    <row r="12" spans="1:21" ht="21" x14ac:dyDescent="0.4">
      <c r="A12" s="30" t="s">
        <v>1</v>
      </c>
      <c r="B12" s="31"/>
      <c r="C12" s="4" t="s">
        <v>11</v>
      </c>
      <c r="D12" s="4" t="s">
        <v>4</v>
      </c>
      <c r="E12" s="4" t="s">
        <v>12</v>
      </c>
      <c r="F12" s="5" t="s">
        <v>7</v>
      </c>
      <c r="H12" s="1" t="s">
        <v>24</v>
      </c>
      <c r="I12" s="1">
        <v>40</v>
      </c>
      <c r="J12" s="1">
        <v>40</v>
      </c>
      <c r="K12" s="1">
        <v>40</v>
      </c>
      <c r="P12" s="1" t="s">
        <v>14</v>
      </c>
      <c r="Q12" s="2">
        <f>Q10</f>
        <v>34800</v>
      </c>
      <c r="R12" s="2">
        <v>40800</v>
      </c>
      <c r="S12" s="2">
        <v>39300</v>
      </c>
      <c r="T12" s="3">
        <f t="shared" si="3"/>
        <v>80100</v>
      </c>
      <c r="U12" s="3">
        <f t="shared" si="4"/>
        <v>114900</v>
      </c>
    </row>
    <row r="13" spans="1:21" ht="21" x14ac:dyDescent="0.4">
      <c r="A13" s="37" t="s">
        <v>39</v>
      </c>
      <c r="B13" s="7" t="s">
        <v>8</v>
      </c>
      <c r="C13" s="35">
        <v>25710</v>
      </c>
      <c r="D13" s="8">
        <v>13800</v>
      </c>
      <c r="E13" s="34">
        <v>12900</v>
      </c>
      <c r="F13" s="9">
        <v>52410</v>
      </c>
      <c r="I13">
        <f>SUM(I10:I12)</f>
        <v>26820</v>
      </c>
      <c r="J13">
        <f>SUM(J10:J12)</f>
        <v>28890</v>
      </c>
      <c r="K13">
        <f>SUM(K10:K12)</f>
        <v>30900</v>
      </c>
      <c r="M13" s="2">
        <v>1600</v>
      </c>
      <c r="N13">
        <f>SUM(M13*30)</f>
        <v>48000</v>
      </c>
      <c r="P13" s="1" t="s">
        <v>16</v>
      </c>
      <c r="Q13" s="2">
        <f>Q10</f>
        <v>34800</v>
      </c>
      <c r="R13" s="2">
        <v>49500</v>
      </c>
      <c r="S13" s="2">
        <v>81000</v>
      </c>
      <c r="T13" s="3">
        <f t="shared" si="3"/>
        <v>130500</v>
      </c>
      <c r="U13" s="3">
        <f t="shared" si="4"/>
        <v>165300</v>
      </c>
    </row>
    <row r="14" spans="1:21" ht="21" x14ac:dyDescent="0.4">
      <c r="A14" s="37"/>
      <c r="B14" s="7" t="s">
        <v>10</v>
      </c>
      <c r="C14" s="35"/>
      <c r="D14" s="8">
        <v>21600</v>
      </c>
      <c r="E14" s="35"/>
      <c r="F14" s="9">
        <v>60210</v>
      </c>
      <c r="H14" s="1" t="s">
        <v>25</v>
      </c>
      <c r="I14">
        <f>ROUND(SUM(I13*0.083),0)</f>
        <v>2226</v>
      </c>
      <c r="J14">
        <f t="shared" ref="J14:K14" si="5">ROUND(SUM(J13*0.083),0)</f>
        <v>2398</v>
      </c>
      <c r="K14">
        <f t="shared" si="5"/>
        <v>2565</v>
      </c>
      <c r="M14" s="2">
        <v>2700</v>
      </c>
      <c r="N14">
        <f>SUM(M14*30)</f>
        <v>81000</v>
      </c>
      <c r="P14" s="1" t="s">
        <v>18</v>
      </c>
      <c r="Q14" s="2">
        <f>Q10*2</f>
        <v>69600</v>
      </c>
      <c r="R14" s="2">
        <f t="shared" ref="R14:R15" si="6">R13</f>
        <v>49500</v>
      </c>
      <c r="S14" s="2">
        <v>81000</v>
      </c>
      <c r="T14" s="3">
        <f t="shared" si="3"/>
        <v>130500</v>
      </c>
      <c r="U14" s="3">
        <f t="shared" si="4"/>
        <v>200100</v>
      </c>
    </row>
    <row r="15" spans="1:21" ht="21" x14ac:dyDescent="0.4">
      <c r="A15" s="37"/>
      <c r="B15" s="7" t="s">
        <v>14</v>
      </c>
      <c r="C15" s="35"/>
      <c r="D15" s="8">
        <v>42900</v>
      </c>
      <c r="E15" s="36"/>
      <c r="F15" s="9">
        <v>81510</v>
      </c>
      <c r="H15" s="1" t="s">
        <v>26</v>
      </c>
      <c r="I15">
        <f>ROUND(SUM(I13*0.027),0)</f>
        <v>724</v>
      </c>
      <c r="J15">
        <f t="shared" ref="J15:K15" si="7">ROUND(SUM(J13*0.027),0)</f>
        <v>780</v>
      </c>
      <c r="K15">
        <f t="shared" si="7"/>
        <v>834</v>
      </c>
      <c r="N15" s="2">
        <f>SUM(N13:N14)</f>
        <v>129000</v>
      </c>
      <c r="P15" s="1" t="s">
        <v>20</v>
      </c>
      <c r="Q15" s="2">
        <f>Q10*3</f>
        <v>104400</v>
      </c>
      <c r="R15" s="2">
        <f t="shared" si="6"/>
        <v>49500</v>
      </c>
      <c r="S15" s="2">
        <v>81000</v>
      </c>
      <c r="T15" s="3">
        <f t="shared" si="3"/>
        <v>130500</v>
      </c>
      <c r="U15" s="3">
        <f t="shared" si="4"/>
        <v>234900</v>
      </c>
    </row>
    <row r="16" spans="1:21" ht="21" x14ac:dyDescent="0.4">
      <c r="A16" s="38"/>
      <c r="B16" s="7" t="s">
        <v>16</v>
      </c>
      <c r="C16" s="36"/>
      <c r="D16" s="28">
        <v>54000</v>
      </c>
      <c r="E16" s="28">
        <v>28500</v>
      </c>
      <c r="F16" s="9">
        <v>108210</v>
      </c>
      <c r="H16" s="1" t="s">
        <v>35</v>
      </c>
      <c r="I16">
        <f>ROUND(SUM(I13*0.016),0)</f>
        <v>429</v>
      </c>
      <c r="J16">
        <f>ROUND(SUM(J13*0.016),0)</f>
        <v>462</v>
      </c>
      <c r="K16">
        <f>ROUND(SUM(K13*0.016),0)</f>
        <v>494</v>
      </c>
    </row>
    <row r="17" spans="1:21" ht="30" x14ac:dyDescent="0.4">
      <c r="A17" s="6" t="s">
        <v>18</v>
      </c>
      <c r="B17" s="10"/>
      <c r="C17" s="23">
        <v>51420</v>
      </c>
      <c r="D17" s="28"/>
      <c r="E17" s="28"/>
      <c r="F17" s="9">
        <v>133920</v>
      </c>
      <c r="I17">
        <f>SUM(I13:I16)</f>
        <v>30199</v>
      </c>
      <c r="J17">
        <f t="shared" ref="J17:K17" si="8">SUM(J13:J16)</f>
        <v>32530</v>
      </c>
      <c r="K17">
        <f t="shared" si="8"/>
        <v>34793</v>
      </c>
      <c r="P17" s="1" t="s">
        <v>2</v>
      </c>
      <c r="R17" s="1" t="s">
        <v>4</v>
      </c>
      <c r="S17" s="1" t="s">
        <v>5</v>
      </c>
      <c r="T17" s="1" t="s">
        <v>6</v>
      </c>
      <c r="U17" s="1" t="s">
        <v>7</v>
      </c>
    </row>
    <row r="18" spans="1:21" ht="30.75" thickBot="1" x14ac:dyDescent="0.45">
      <c r="A18" s="11" t="s">
        <v>20</v>
      </c>
      <c r="B18" s="12"/>
      <c r="C18" s="24">
        <v>77130</v>
      </c>
      <c r="D18" s="29"/>
      <c r="E18" s="29"/>
      <c r="F18" s="13">
        <v>159630</v>
      </c>
      <c r="H18" s="1" t="s">
        <v>27</v>
      </c>
      <c r="I18" s="2">
        <f>ROUNDDOWN((I17*10.68),0)</f>
        <v>322525</v>
      </c>
      <c r="J18" s="2">
        <f t="shared" ref="J18:K18" si="9">ROUNDDOWN((J17*10.68),0)</f>
        <v>347420</v>
      </c>
      <c r="K18" s="2">
        <f t="shared" si="9"/>
        <v>371589</v>
      </c>
      <c r="P18" s="1" t="s">
        <v>8</v>
      </c>
      <c r="Q18" s="2">
        <v>37200</v>
      </c>
      <c r="R18" s="2">
        <v>11700</v>
      </c>
      <c r="S18" s="2">
        <v>24600</v>
      </c>
      <c r="T18" s="3">
        <f>SUM(R18:S18)</f>
        <v>36300</v>
      </c>
      <c r="U18" s="3">
        <f>SUM(Q18,T18)</f>
        <v>73500</v>
      </c>
    </row>
    <row r="19" spans="1:21" ht="30.75" thickBot="1" x14ac:dyDescent="0.45">
      <c r="A19" s="16"/>
      <c r="B19" s="17"/>
      <c r="C19" s="17"/>
      <c r="D19" s="17"/>
      <c r="E19" s="17"/>
      <c r="F19" s="18"/>
      <c r="H19" s="1" t="s">
        <v>28</v>
      </c>
      <c r="I19" s="2">
        <f>ROUNDDOWN((I18*0.9),0)</f>
        <v>290272</v>
      </c>
      <c r="J19" s="2">
        <f t="shared" ref="J19:K19" si="10">ROUNDDOWN((J18*0.9),0)</f>
        <v>312678</v>
      </c>
      <c r="K19" s="2">
        <f t="shared" si="10"/>
        <v>334430</v>
      </c>
      <c r="P19" s="1" t="s">
        <v>10</v>
      </c>
      <c r="Q19" s="2">
        <f>Q18</f>
        <v>37200</v>
      </c>
      <c r="R19" s="2">
        <v>19500</v>
      </c>
      <c r="S19" s="2">
        <v>39300</v>
      </c>
      <c r="T19" s="3">
        <f t="shared" ref="T19:T23" si="11">SUM(R19:S19)</f>
        <v>58800</v>
      </c>
      <c r="U19" s="3">
        <f t="shared" ref="U19:U23" si="12">SUM(Q19,T19)</f>
        <v>96000</v>
      </c>
    </row>
    <row r="20" spans="1:21" ht="21" x14ac:dyDescent="0.4">
      <c r="A20" s="26" t="s">
        <v>2</v>
      </c>
      <c r="B20" s="27"/>
      <c r="C20" s="4" t="s">
        <v>11</v>
      </c>
      <c r="D20" s="4" t="s">
        <v>4</v>
      </c>
      <c r="E20" s="4" t="s">
        <v>12</v>
      </c>
      <c r="F20" s="5" t="s">
        <v>7</v>
      </c>
      <c r="I20" s="3">
        <f>SUM(I18)-I19</f>
        <v>32253</v>
      </c>
      <c r="J20" s="3">
        <f t="shared" ref="J20:K20" si="13">SUM(J18)-J19</f>
        <v>34742</v>
      </c>
      <c r="K20" s="3">
        <f t="shared" si="13"/>
        <v>37159</v>
      </c>
      <c r="P20" s="1" t="s">
        <v>14</v>
      </c>
      <c r="Q20" s="2">
        <f>Q18</f>
        <v>37200</v>
      </c>
      <c r="R20" s="2">
        <v>40800</v>
      </c>
      <c r="S20" s="2">
        <v>39300</v>
      </c>
      <c r="T20" s="3">
        <f t="shared" si="11"/>
        <v>80100</v>
      </c>
      <c r="U20" s="3">
        <f t="shared" si="12"/>
        <v>117300</v>
      </c>
    </row>
    <row r="21" spans="1:21" ht="21" x14ac:dyDescent="0.4">
      <c r="A21" s="32" t="s">
        <v>39</v>
      </c>
      <c r="B21" s="7" t="s">
        <v>8</v>
      </c>
      <c r="C21" s="35">
        <v>27930</v>
      </c>
      <c r="D21" s="8">
        <v>13800</v>
      </c>
      <c r="E21" s="34">
        <v>12900</v>
      </c>
      <c r="F21" s="9">
        <v>54630</v>
      </c>
      <c r="P21" s="1" t="s">
        <v>16</v>
      </c>
      <c r="Q21" s="2">
        <f>Q18</f>
        <v>37200</v>
      </c>
      <c r="R21" s="2">
        <v>49500</v>
      </c>
      <c r="S21" s="2">
        <v>81000</v>
      </c>
      <c r="T21" s="3">
        <f t="shared" si="11"/>
        <v>130500</v>
      </c>
      <c r="U21" s="3">
        <f t="shared" si="12"/>
        <v>167700</v>
      </c>
    </row>
    <row r="22" spans="1:21" ht="21" x14ac:dyDescent="0.4">
      <c r="A22" s="32"/>
      <c r="B22" s="7" t="s">
        <v>10</v>
      </c>
      <c r="C22" s="35"/>
      <c r="D22" s="8">
        <v>21600</v>
      </c>
      <c r="E22" s="35"/>
      <c r="F22" s="9">
        <v>62430</v>
      </c>
      <c r="P22" s="1" t="s">
        <v>18</v>
      </c>
      <c r="Q22" s="2">
        <f>Q18*2</f>
        <v>74400</v>
      </c>
      <c r="R22" s="2">
        <v>49500</v>
      </c>
      <c r="S22" s="2">
        <v>81000</v>
      </c>
      <c r="T22" s="3">
        <f t="shared" si="11"/>
        <v>130500</v>
      </c>
      <c r="U22" s="3">
        <f t="shared" si="12"/>
        <v>204900</v>
      </c>
    </row>
    <row r="23" spans="1:21" ht="21" x14ac:dyDescent="0.4">
      <c r="A23" s="32"/>
      <c r="B23" s="7" t="s">
        <v>14</v>
      </c>
      <c r="C23" s="35"/>
      <c r="D23" s="8">
        <v>42900</v>
      </c>
      <c r="E23" s="36"/>
      <c r="F23" s="9">
        <v>83730</v>
      </c>
      <c r="P23" s="1" t="s">
        <v>20</v>
      </c>
      <c r="Q23" s="2">
        <f>Q18*3</f>
        <v>111600</v>
      </c>
      <c r="R23" s="2">
        <v>49500</v>
      </c>
      <c r="S23" s="2">
        <v>81000</v>
      </c>
      <c r="T23" s="3">
        <f t="shared" si="11"/>
        <v>130500</v>
      </c>
      <c r="U23" s="3">
        <f t="shared" si="12"/>
        <v>242100</v>
      </c>
    </row>
    <row r="24" spans="1:21" ht="21" x14ac:dyDescent="0.4">
      <c r="A24" s="33"/>
      <c r="B24" s="7" t="s">
        <v>16</v>
      </c>
      <c r="C24" s="36"/>
      <c r="D24" s="28">
        <v>54000</v>
      </c>
      <c r="E24" s="28">
        <v>28500</v>
      </c>
      <c r="F24" s="9">
        <v>110430</v>
      </c>
    </row>
    <row r="25" spans="1:21" ht="30" x14ac:dyDescent="0.4">
      <c r="A25" s="6" t="s">
        <v>18</v>
      </c>
      <c r="B25" s="10"/>
      <c r="C25" s="23">
        <v>55860</v>
      </c>
      <c r="D25" s="28"/>
      <c r="E25" s="28"/>
      <c r="F25" s="9">
        <v>138360</v>
      </c>
    </row>
    <row r="26" spans="1:21" ht="30.75" thickBot="1" x14ac:dyDescent="0.45">
      <c r="A26" s="11" t="s">
        <v>20</v>
      </c>
      <c r="B26" s="12"/>
      <c r="C26" s="24">
        <v>83790</v>
      </c>
      <c r="D26" s="29"/>
      <c r="E26" s="29"/>
      <c r="F26" s="13">
        <v>166290</v>
      </c>
    </row>
    <row r="27" spans="1:21" ht="19.5" x14ac:dyDescent="0.4">
      <c r="A27" s="19" t="s">
        <v>29</v>
      </c>
      <c r="B27" s="20"/>
      <c r="C27" s="20"/>
      <c r="D27" s="20"/>
      <c r="E27" s="20"/>
      <c r="F27" s="20"/>
    </row>
    <row r="28" spans="1:21" ht="19.5" x14ac:dyDescent="0.4">
      <c r="A28" s="20"/>
      <c r="B28" s="20"/>
      <c r="C28" s="20"/>
      <c r="D28" s="20"/>
      <c r="E28" s="20"/>
      <c r="F28" s="20"/>
    </row>
    <row r="29" spans="1:21" ht="19.5" x14ac:dyDescent="0.4">
      <c r="A29" s="19" t="s">
        <v>30</v>
      </c>
      <c r="B29" s="20"/>
      <c r="C29" s="20"/>
      <c r="D29" s="20"/>
      <c r="E29" s="20"/>
      <c r="F29" s="20"/>
    </row>
    <row r="30" spans="1:21" ht="19.5" x14ac:dyDescent="0.4">
      <c r="A30" s="21" t="s">
        <v>31</v>
      </c>
      <c r="B30" s="20"/>
      <c r="C30" s="20"/>
      <c r="D30" s="20"/>
      <c r="E30" s="20"/>
      <c r="F30" s="20"/>
    </row>
    <row r="31" spans="1:21" ht="19.5" x14ac:dyDescent="0.4">
      <c r="A31" s="21" t="s">
        <v>32</v>
      </c>
      <c r="B31" s="20"/>
      <c r="C31" s="20"/>
      <c r="D31" s="20"/>
      <c r="E31" s="20"/>
      <c r="F31" s="20"/>
    </row>
    <row r="32" spans="1:21" ht="19.5" x14ac:dyDescent="0.4">
      <c r="A32" s="21"/>
      <c r="B32" s="20"/>
      <c r="C32" s="20"/>
      <c r="D32" s="20"/>
      <c r="E32" s="20"/>
      <c r="F32" s="20"/>
    </row>
    <row r="33" spans="1:6" ht="19.5" x14ac:dyDescent="0.4">
      <c r="A33" s="19" t="s">
        <v>33</v>
      </c>
      <c r="B33" s="20"/>
      <c r="C33" s="20"/>
      <c r="D33" s="20"/>
      <c r="E33" s="20"/>
      <c r="F33" s="20"/>
    </row>
    <row r="34" spans="1:6" ht="19.5" x14ac:dyDescent="0.4">
      <c r="A34" s="19" t="s">
        <v>34</v>
      </c>
      <c r="B34" s="20"/>
      <c r="C34" s="20"/>
      <c r="D34" s="20"/>
      <c r="E34" s="20"/>
      <c r="F34" s="20"/>
    </row>
    <row r="35" spans="1:6" ht="19.5" x14ac:dyDescent="0.4">
      <c r="A35" s="22" t="s">
        <v>37</v>
      </c>
      <c r="B35" s="20"/>
      <c r="C35" s="20"/>
      <c r="D35" s="20"/>
      <c r="E35" s="20" t="s">
        <v>40</v>
      </c>
      <c r="F35" s="20"/>
    </row>
    <row r="36" spans="1:6" ht="19.5" x14ac:dyDescent="0.4">
      <c r="A36" s="21"/>
      <c r="B36" s="20"/>
      <c r="C36" s="20"/>
      <c r="D36" s="20"/>
      <c r="E36" s="20"/>
      <c r="F36" s="20"/>
    </row>
    <row r="37" spans="1:6" ht="19.5" x14ac:dyDescent="0.4">
      <c r="A37" s="22"/>
      <c r="B37" s="20"/>
      <c r="C37" s="20"/>
      <c r="D37" s="20"/>
      <c r="E37" s="20"/>
      <c r="F37" s="20"/>
    </row>
    <row r="38" spans="1:6" ht="19.5" x14ac:dyDescent="0.4">
      <c r="A38" s="19"/>
      <c r="B38" s="20"/>
      <c r="C38" s="20"/>
      <c r="D38" s="20"/>
      <c r="E38" s="20"/>
      <c r="F38" s="20"/>
    </row>
    <row r="39" spans="1:6" ht="19.5" x14ac:dyDescent="0.4">
      <c r="A39" s="19"/>
      <c r="B39" s="20"/>
      <c r="C39" s="20"/>
      <c r="D39" s="20"/>
      <c r="E39" s="20"/>
      <c r="F39" s="20"/>
    </row>
    <row r="40" spans="1:6" ht="19.5" x14ac:dyDescent="0.4">
      <c r="A40" s="19"/>
      <c r="B40" s="20"/>
      <c r="C40" s="20"/>
      <c r="D40" s="20"/>
      <c r="E40" s="20"/>
      <c r="F40" s="20"/>
    </row>
  </sheetData>
  <mergeCells count="20">
    <mergeCell ref="A20:B20"/>
    <mergeCell ref="D24:D26"/>
    <mergeCell ref="E24:E26"/>
    <mergeCell ref="C21:C24"/>
    <mergeCell ref="A21:A24"/>
    <mergeCell ref="E21:E23"/>
    <mergeCell ref="A12:B12"/>
    <mergeCell ref="D16:D18"/>
    <mergeCell ref="E16:E18"/>
    <mergeCell ref="A13:A16"/>
    <mergeCell ref="C13:C16"/>
    <mergeCell ref="E13:E15"/>
    <mergeCell ref="A1:F1"/>
    <mergeCell ref="A2:F2"/>
    <mergeCell ref="A4:B4"/>
    <mergeCell ref="D8:D10"/>
    <mergeCell ref="E8:E10"/>
    <mergeCell ref="E5:E7"/>
    <mergeCell ref="C5:C8"/>
    <mergeCell ref="A5:A8"/>
  </mergeCells>
  <phoneticPr fontId="3"/>
  <pageMargins left="0.7" right="0.7" top="0.75" bottom="0.75" header="0.3" footer="0.3"/>
  <pageSetup paperSize="9" scale="82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多床室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inage03</dc:creator>
  <cp:lastModifiedBy>PC07</cp:lastModifiedBy>
  <cp:lastPrinted>2025-12-23T02:42:34Z</cp:lastPrinted>
  <dcterms:created xsi:type="dcterms:W3CDTF">2022-10-26T08:32:54Z</dcterms:created>
  <dcterms:modified xsi:type="dcterms:W3CDTF">2026-02-01T00:18:28Z</dcterms:modified>
</cp:coreProperties>
</file>